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mbt CAO bepalingen\"/>
    </mc:Choice>
  </mc:AlternateContent>
  <bookViews>
    <workbookView xWindow="0" yWindow="0" windowWidth="17256" windowHeight="5088"/>
  </bookViews>
  <sheets>
    <sheet name="Waarde vakantiedag o.b.v uren" sheetId="3" r:id="rId1"/>
    <sheet name="Waarde vakantiedag o.b.v. geld" sheetId="5" r:id="rId2"/>
    <sheet name="wachtwoord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5" l="1"/>
  <c r="F37" i="5"/>
  <c r="F38" i="5" s="1"/>
  <c r="J49" i="3" l="1"/>
  <c r="J47" i="3"/>
  <c r="J39" i="3"/>
  <c r="J38" i="3"/>
  <c r="F27" i="5" l="1"/>
  <c r="F43" i="5"/>
  <c r="F28" i="5"/>
  <c r="F42" i="5"/>
  <c r="F41" i="5" l="1"/>
  <c r="F33" i="5"/>
  <c r="F32" i="5"/>
  <c r="F31" i="5"/>
  <c r="F30" i="5"/>
  <c r="F29" i="5"/>
  <c r="F11" i="5"/>
  <c r="F44" i="5" l="1"/>
  <c r="F34" i="5"/>
  <c r="F36" i="5" s="1"/>
  <c r="H54" i="5" s="1"/>
  <c r="F29" i="3"/>
  <c r="H29" i="3" s="1"/>
  <c r="J29" i="3" s="1"/>
  <c r="F28" i="3"/>
  <c r="H28" i="3" s="1"/>
  <c r="J28" i="3" s="1"/>
  <c r="F44" i="3"/>
  <c r="F43" i="3"/>
  <c r="F42" i="3"/>
  <c r="H42" i="3" s="1"/>
  <c r="J42" i="3" s="1"/>
  <c r="F31" i="3"/>
  <c r="H31" i="3" s="1"/>
  <c r="J31" i="3" s="1"/>
  <c r="F32" i="3"/>
  <c r="F33" i="3"/>
  <c r="F34" i="3"/>
  <c r="F30" i="3"/>
  <c r="H30" i="3" s="1"/>
  <c r="J30" i="3" s="1"/>
  <c r="G34" i="3" l="1"/>
  <c r="J34" i="3"/>
  <c r="H33" i="3"/>
  <c r="J33" i="3"/>
  <c r="H32" i="3"/>
  <c r="J32" i="3"/>
  <c r="F47" i="5"/>
  <c r="F48" i="5" s="1"/>
  <c r="G29" i="3"/>
  <c r="H44" i="3"/>
  <c r="J44" i="3" s="1"/>
  <c r="G44" i="3"/>
  <c r="H43" i="3"/>
  <c r="J43" i="3" s="1"/>
  <c r="G43" i="3"/>
  <c r="G42" i="3"/>
  <c r="G28" i="3"/>
  <c r="G33" i="3"/>
  <c r="G31" i="3"/>
  <c r="H34" i="3"/>
  <c r="G32" i="3"/>
  <c r="G30" i="3"/>
  <c r="F11" i="3"/>
  <c r="H55" i="5" l="1"/>
  <c r="H56" i="5" s="1"/>
  <c r="J45" i="3"/>
  <c r="J35" i="3"/>
  <c r="J37" i="3" s="1"/>
  <c r="H55" i="3" l="1"/>
  <c r="J48" i="3"/>
  <c r="H56" i="3" l="1"/>
  <c r="H57" i="3"/>
</calcChain>
</file>

<file path=xl/sharedStrings.xml><?xml version="1.0" encoding="utf-8"?>
<sst xmlns="http://schemas.openxmlformats.org/spreadsheetml/2006/main" count="129" uniqueCount="52">
  <si>
    <t>Koudetoeslag</t>
  </si>
  <si>
    <t>Vuilwerktoeslag</t>
  </si>
  <si>
    <t>Reisuren mobiele kranen</t>
  </si>
  <si>
    <t>Naam werknemer</t>
  </si>
  <si>
    <t>Per dag</t>
  </si>
  <si>
    <t>Per week</t>
  </si>
  <si>
    <t>90% deel</t>
  </si>
  <si>
    <t>Overuren</t>
  </si>
  <si>
    <t>Toeslagenmatrix</t>
  </si>
  <si>
    <t>Consignatievergoeding</t>
  </si>
  <si>
    <t>Aantallen</t>
  </si>
  <si>
    <t>Basis uurloon 2018</t>
  </si>
  <si>
    <t>Betaald</t>
  </si>
  <si>
    <t>Zaterdaguren, basis</t>
  </si>
  <si>
    <t>Zaterdaguren, toeslag</t>
  </si>
  <si>
    <t>Zondaguren, basis</t>
  </si>
  <si>
    <t>Zondaguren, toeslag</t>
  </si>
  <si>
    <t>A</t>
  </si>
  <si>
    <t>B</t>
  </si>
  <si>
    <t>Waarde 7 overuren per week</t>
  </si>
  <si>
    <t>Max. 22,75% deel</t>
  </si>
  <si>
    <t>Zaterdaguren</t>
  </si>
  <si>
    <t>binnen de 40 uur</t>
  </si>
  <si>
    <t>boven de 40 uur</t>
  </si>
  <si>
    <t>Zondaguren</t>
  </si>
  <si>
    <t>Aantallen 2018</t>
  </si>
  <si>
    <t>aantal uren</t>
  </si>
  <si>
    <t>aantal maanden</t>
  </si>
  <si>
    <t>Disclaimer</t>
  </si>
  <si>
    <t xml:space="preserve">Het programma is met de grootste zorgvuldigheid opgesteld en aansluitend getest. TLN aanvaardt geen enkele aansprakelijkheid voor directe of indirecte schade </t>
  </si>
  <si>
    <t xml:space="preserve">die voortvloeit uit eventuele fouten of onvolkomenheden door eventueel niet goed functioneren van het programma of het gebruik ervan. </t>
  </si>
  <si>
    <t>Alleen de oranje cellen invullen</t>
  </si>
  <si>
    <t>De extra waarde van een vakantiedag berekenen</t>
  </si>
  <si>
    <t xml:space="preserve">De extra waarde van een vakantiedag </t>
  </si>
  <si>
    <t>Extra waarde per dag</t>
  </si>
  <si>
    <t xml:space="preserve">Weektotaal, maar max 22,75% </t>
  </si>
  <si>
    <t>waarde</t>
  </si>
  <si>
    <t>wachtwoord is:</t>
  </si>
  <si>
    <t>Totalen in euro's 2018</t>
  </si>
  <si>
    <t>Alleen de zaterdaguren boven de 40 uur.</t>
  </si>
  <si>
    <t xml:space="preserve">Alleen de zaterdaguren die een 50% toeslag hebben gekregen. </t>
  </si>
  <si>
    <t xml:space="preserve">Alleen de zondaguren die een 100% toeslag hebben gekregen. </t>
  </si>
  <si>
    <t>Alleen de zondaguren boven de 40 uur.</t>
  </si>
  <si>
    <t>Voorbeeld: ma - vr 40 uur en zo 8 uur = 48 uur.</t>
  </si>
  <si>
    <t>Voorbeeld: ma - vr 40 uur en za 8 uur = 48 uur.</t>
  </si>
  <si>
    <t>Voorbeeld: ma - vr 32 uur en op za nog 8 uur = 40 uur</t>
  </si>
  <si>
    <t>Voorbeeld: ma - vr 32 uur en op zo nog 8 uur = 40 uur</t>
  </si>
  <si>
    <r>
      <t xml:space="preserve">Inclusief de tijdens ziekte doorbetaalde overuren, zaterdag- en zondaguren. </t>
    </r>
    <r>
      <rPr>
        <i/>
        <sz val="9"/>
        <color rgb="FFFF0000"/>
        <rFont val="Arial"/>
        <family val="2"/>
      </rPr>
      <t/>
    </r>
  </si>
  <si>
    <t>(1 - 52)</t>
  </si>
  <si>
    <t>Aantal werkdagen per week</t>
  </si>
  <si>
    <t>(1 - 5)</t>
  </si>
  <si>
    <t>Aantal weken in dienst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</si>
</sst>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theme="1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theme="2" tint="-0.49998474074526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0" fillId="3" borderId="0" xfId="0" applyFill="1" applyAlignment="1">
      <alignment horizontal="right"/>
    </xf>
    <xf numFmtId="9" fontId="0" fillId="3" borderId="0" xfId="0" applyNumberFormat="1" applyFill="1"/>
    <xf numFmtId="0" fontId="0" fillId="3" borderId="0" xfId="0" applyFont="1" applyFill="1" applyAlignment="1">
      <alignment horizontal="right"/>
    </xf>
    <xf numFmtId="164" fontId="2" fillId="3" borderId="2" xfId="0" applyNumberFormat="1" applyFont="1" applyFill="1" applyBorder="1"/>
    <xf numFmtId="9" fontId="0" fillId="3" borderId="0" xfId="0" applyNumberFormat="1" applyFill="1" applyAlignment="1">
      <alignment horizontal="right"/>
    </xf>
    <xf numFmtId="164" fontId="0" fillId="3" borderId="2" xfId="0" applyNumberFormat="1" applyFont="1" applyFill="1" applyBorder="1"/>
    <xf numFmtId="164" fontId="4" fillId="3" borderId="0" xfId="0" applyNumberFormat="1" applyFont="1" applyFill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Alignment="1">
      <alignment horizontal="right"/>
    </xf>
    <xf numFmtId="0" fontId="0" fillId="0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10" fillId="3" borderId="4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/>
    </xf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10" fillId="3" borderId="8" xfId="0" applyFont="1" applyFill="1" applyBorder="1" applyAlignment="1" applyProtection="1">
      <alignment vertical="top"/>
    </xf>
    <xf numFmtId="0" fontId="10" fillId="3" borderId="9" xfId="0" applyFont="1" applyFill="1" applyBorder="1" applyAlignment="1" applyProtection="1">
      <alignment vertical="top"/>
    </xf>
    <xf numFmtId="0" fontId="0" fillId="3" borderId="9" xfId="0" applyFill="1" applyBorder="1"/>
    <xf numFmtId="0" fontId="0" fillId="3" borderId="10" xfId="0" applyFill="1" applyBorder="1"/>
    <xf numFmtId="0" fontId="8" fillId="5" borderId="11" xfId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0" fontId="8" fillId="5" borderId="14" xfId="2" applyFont="1" applyFill="1" applyBorder="1" applyAlignment="1">
      <alignment horizontal="center"/>
    </xf>
    <xf numFmtId="0" fontId="8" fillId="5" borderId="15" xfId="2" applyFont="1" applyFill="1" applyBorder="1" applyAlignment="1">
      <alignment horizontal="center"/>
    </xf>
    <xf numFmtId="0" fontId="8" fillId="5" borderId="16" xfId="2" applyFont="1" applyFill="1" applyBorder="1" applyAlignment="1">
      <alignment horizontal="center"/>
    </xf>
    <xf numFmtId="0" fontId="0" fillId="3" borderId="17" xfId="0" applyFill="1" applyBorder="1"/>
    <xf numFmtId="0" fontId="7" fillId="6" borderId="0" xfId="0" applyFont="1" applyFill="1"/>
    <xf numFmtId="0" fontId="7" fillId="6" borderId="0" xfId="0" applyFont="1" applyFill="1" applyAlignment="1">
      <alignment horizontal="center"/>
    </xf>
    <xf numFmtId="164" fontId="7" fillId="6" borderId="0" xfId="0" applyNumberFormat="1" applyFont="1" applyFill="1"/>
    <xf numFmtId="4" fontId="7" fillId="6" borderId="0" xfId="0" applyNumberFormat="1" applyFont="1" applyFill="1"/>
    <xf numFmtId="0" fontId="2" fillId="3" borderId="0" xfId="0" applyFont="1" applyFill="1"/>
    <xf numFmtId="0" fontId="14" fillId="3" borderId="0" xfId="0" applyFont="1" applyFill="1"/>
    <xf numFmtId="0" fontId="13" fillId="6" borderId="0" xfId="0" applyFont="1" applyFill="1" applyAlignment="1">
      <alignment horizontal="right" vertical="center"/>
    </xf>
    <xf numFmtId="0" fontId="0" fillId="6" borderId="0" xfId="0" applyFill="1"/>
    <xf numFmtId="164" fontId="7" fillId="6" borderId="0" xfId="0" applyNumberFormat="1" applyFont="1" applyFill="1" applyBorder="1"/>
    <xf numFmtId="164" fontId="13" fillId="6" borderId="17" xfId="0" applyNumberFormat="1" applyFont="1" applyFill="1" applyBorder="1" applyAlignment="1">
      <alignment vertical="center"/>
    </xf>
    <xf numFmtId="164" fontId="1" fillId="2" borderId="1" xfId="1" applyNumberFormat="1" applyProtection="1">
      <protection locked="0"/>
    </xf>
    <xf numFmtId="0" fontId="1" fillId="2" borderId="1" xfId="1" applyAlignment="1" applyProtection="1">
      <alignment horizontal="center"/>
      <protection locked="0"/>
    </xf>
    <xf numFmtId="0" fontId="0" fillId="0" borderId="0" xfId="0"/>
    <xf numFmtId="164" fontId="1" fillId="2" borderId="1" xfId="1" applyNumberFormat="1" applyAlignment="1" applyProtection="1">
      <alignment horizontal="center"/>
      <protection locked="0"/>
    </xf>
    <xf numFmtId="164" fontId="8" fillId="5" borderId="11" xfId="1" applyNumberFormat="1" applyFont="1" applyFill="1" applyBorder="1" applyAlignment="1">
      <alignment horizontal="center"/>
    </xf>
    <xf numFmtId="164" fontId="8" fillId="5" borderId="12" xfId="1" applyNumberFormat="1" applyFont="1" applyFill="1" applyBorder="1" applyAlignment="1">
      <alignment horizontal="center"/>
    </xf>
    <xf numFmtId="164" fontId="8" fillId="5" borderId="13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0" fillId="3" borderId="0" xfId="0" applyNumberFormat="1" applyFont="1" applyFill="1" applyBorder="1"/>
    <xf numFmtId="164" fontId="8" fillId="5" borderId="14" xfId="2" applyNumberFormat="1" applyFont="1" applyFill="1" applyBorder="1" applyAlignment="1">
      <alignment horizontal="center"/>
    </xf>
    <xf numFmtId="164" fontId="8" fillId="5" borderId="15" xfId="2" applyNumberFormat="1" applyFont="1" applyFill="1" applyBorder="1" applyAlignment="1">
      <alignment horizontal="center"/>
    </xf>
    <xf numFmtId="164" fontId="8" fillId="5" borderId="16" xfId="2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3" borderId="0" xfId="0" applyNumberFormat="1" applyFont="1" applyFill="1" applyBorder="1"/>
    <xf numFmtId="0" fontId="0" fillId="0" borderId="0" xfId="0" applyBorder="1"/>
    <xf numFmtId="0" fontId="14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7" fillId="3" borderId="0" xfId="0" applyFont="1" applyFill="1"/>
    <xf numFmtId="0" fontId="0" fillId="3" borderId="0" xfId="0" applyFont="1" applyFill="1" applyBorder="1"/>
    <xf numFmtId="0" fontId="0" fillId="0" borderId="0" xfId="0" applyFont="1" applyBorder="1" applyAlignment="1"/>
    <xf numFmtId="0" fontId="18" fillId="3" borderId="0" xfId="0" applyFont="1" applyFill="1" applyBorder="1"/>
    <xf numFmtId="0" fontId="15" fillId="3" borderId="0" xfId="0" applyFont="1" applyFill="1" applyBorder="1"/>
    <xf numFmtId="0" fontId="0" fillId="3" borderId="0" xfId="0" applyFont="1" applyFill="1" applyBorder="1" applyAlignment="1"/>
    <xf numFmtId="0" fontId="11" fillId="3" borderId="4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2" fillId="6" borderId="0" xfId="0" applyNumberFormat="1" applyFont="1" applyFill="1" applyAlignment="1">
      <alignment horizontal="center" vertical="top" wrapText="1"/>
    </xf>
    <xf numFmtId="164" fontId="12" fillId="6" borderId="0" xfId="0" applyNumberFormat="1" applyFont="1" applyFill="1" applyAlignment="1">
      <alignment horizontal="center" vertical="center" wrapText="1"/>
    </xf>
    <xf numFmtId="4" fontId="1" fillId="2" borderId="1" xfId="1" applyNumberFormat="1" applyProtection="1">
      <protection locked="0"/>
    </xf>
    <xf numFmtId="0" fontId="0" fillId="3" borderId="0" xfId="0" applyFill="1" applyBorder="1" applyAlignment="1">
      <alignment horizontal="right"/>
    </xf>
    <xf numFmtId="164" fontId="1" fillId="2" borderId="1" xfId="1" applyNumberFormat="1" applyAlignment="1" applyProtection="1">
      <alignment horizontal="right"/>
      <protection locked="0"/>
    </xf>
    <xf numFmtId="0" fontId="1" fillId="2" borderId="1" xfId="1" applyNumberFormat="1" applyAlignment="1" applyProtection="1">
      <alignment horizontal="right"/>
      <protection locked="0"/>
    </xf>
    <xf numFmtId="0" fontId="1" fillId="2" borderId="1" xfId="1" applyAlignment="1" applyProtection="1">
      <alignment horizontal="left"/>
      <protection locked="0"/>
    </xf>
  </cellXfs>
  <cellStyles count="3">
    <cellStyle name="Goed" xfId="2" builtinId="26"/>
    <cellStyle name="Invoer" xfId="1" builtinId="20"/>
    <cellStyle name="Standaard" xfId="0" builtinId="0"/>
  </cellStyles>
  <dxfs count="4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</dxfs>
  <tableStyles count="0" defaultTableStyle="TableStyleMedium2" defaultPivotStyle="PivotStyleLight16"/>
  <colors>
    <mruColors>
      <color rgb="FFFF7979"/>
      <color rgb="FFFF6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624840</xdr:colOff>
      <xdr:row>3</xdr:row>
      <xdr:rowOff>128201</xdr:rowOff>
    </xdr:from>
    <xdr:to>
      <xdr:col>9</xdr:col>
      <xdr:colOff>852325</xdr:colOff>
      <xdr:row>7</xdr:row>
      <xdr:rowOff>169596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080" y="768281"/>
          <a:ext cx="1340005" cy="742435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65</xdr:row>
      <xdr:rowOff>129540</xdr:rowOff>
    </xdr:from>
    <xdr:to>
      <xdr:col>7</xdr:col>
      <xdr:colOff>662940</xdr:colOff>
      <xdr:row>69</xdr:row>
      <xdr:rowOff>91337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840" y="11460480"/>
          <a:ext cx="1196340" cy="662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624840</xdr:colOff>
      <xdr:row>3</xdr:row>
      <xdr:rowOff>128201</xdr:rowOff>
    </xdr:from>
    <xdr:to>
      <xdr:col>9</xdr:col>
      <xdr:colOff>852325</xdr:colOff>
      <xdr:row>7</xdr:row>
      <xdr:rowOff>169596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080" y="768281"/>
          <a:ext cx="1340005" cy="742435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64</xdr:row>
      <xdr:rowOff>129540</xdr:rowOff>
    </xdr:from>
    <xdr:to>
      <xdr:col>7</xdr:col>
      <xdr:colOff>411480</xdr:colOff>
      <xdr:row>68</xdr:row>
      <xdr:rowOff>91337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840" y="12321540"/>
          <a:ext cx="1196340" cy="66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6"/>
  <sheetViews>
    <sheetView tabSelected="1" zoomScaleNormal="100" workbookViewId="0">
      <selection activeCell="D6" sqref="D6:F6"/>
    </sheetView>
  </sheetViews>
  <sheetFormatPr defaultRowHeight="13.8" x14ac:dyDescent="0.25"/>
  <cols>
    <col min="1" max="2" width="8.796875" style="2"/>
    <col min="3" max="3" width="13.8984375" style="2" customWidth="1"/>
    <col min="4" max="4" width="8.69921875" style="2" customWidth="1"/>
    <col min="5" max="5" width="2.59765625" style="13" customWidth="1"/>
    <col min="6" max="6" width="11.296875" style="2" customWidth="1"/>
    <col min="7" max="7" width="4.19921875" style="2" customWidth="1"/>
    <col min="8" max="8" width="9" style="2" bestFit="1" customWidth="1"/>
    <col min="9" max="9" width="5.59765625" style="2" customWidth="1"/>
    <col min="10" max="10" width="14.09765625" style="2" customWidth="1"/>
    <col min="11" max="11" width="10.59765625" style="2" customWidth="1"/>
    <col min="12" max="12" width="3.796875" style="2" customWidth="1"/>
    <col min="13" max="13" width="8.796875" style="2"/>
    <col min="14" max="14" width="9.19921875" style="2" customWidth="1"/>
    <col min="15" max="15" width="9.5" style="2" customWidth="1"/>
    <col min="16" max="17" width="8.796875" style="2"/>
    <col min="18" max="18" width="2.69921875" style="2" customWidth="1"/>
    <col min="19" max="19" width="8.796875" style="2"/>
    <col min="20" max="20" width="9.3984375" style="2" bestFit="1" customWidth="1"/>
    <col min="21" max="21" width="11" style="2" customWidth="1"/>
    <col min="22" max="22" width="8.796875" style="2"/>
    <col min="23" max="23" width="12.5" style="2" customWidth="1"/>
    <col min="24" max="16384" width="8.796875" style="2"/>
  </cols>
  <sheetData>
    <row r="2" spans="2:27" ht="22.8" customHeight="1" x14ac:dyDescent="0.25">
      <c r="B2" s="81" t="s">
        <v>32</v>
      </c>
      <c r="C2" s="81"/>
      <c r="D2" s="81"/>
      <c r="E2" s="81"/>
      <c r="F2" s="81"/>
      <c r="G2" s="81"/>
      <c r="H2" s="81"/>
      <c r="I2" s="81"/>
      <c r="J2" s="81"/>
      <c r="T2" s="80"/>
      <c r="U2" s="80"/>
      <c r="V2" s="80"/>
      <c r="W2" s="80"/>
      <c r="X2" s="80"/>
      <c r="Y2" s="80"/>
      <c r="Z2" s="80"/>
      <c r="AA2" s="80"/>
    </row>
    <row r="3" spans="2:27" x14ac:dyDescent="0.25">
      <c r="L3" s="3"/>
      <c r="P3" s="71"/>
      <c r="Q3" s="69"/>
      <c r="R3" s="69"/>
      <c r="S3" s="69"/>
      <c r="T3" s="69"/>
      <c r="U3" s="69"/>
      <c r="V3" s="69"/>
      <c r="W3" s="69"/>
      <c r="X3" s="69"/>
      <c r="Y3" s="69"/>
    </row>
    <row r="4" spans="2:27" s="13" customFormat="1" x14ac:dyDescent="0.25">
      <c r="B4" s="43" t="s">
        <v>31</v>
      </c>
      <c r="L4" s="3"/>
      <c r="P4" s="72"/>
      <c r="Q4" s="69"/>
      <c r="R4" s="69"/>
      <c r="S4" s="69"/>
      <c r="T4" s="69"/>
      <c r="U4" s="69"/>
      <c r="V4" s="69"/>
      <c r="W4" s="69"/>
      <c r="X4" s="69"/>
      <c r="Y4" s="69"/>
    </row>
    <row r="5" spans="2:27" s="13" customFormat="1" x14ac:dyDescent="0.25">
      <c r="L5" s="3"/>
      <c r="P5" s="72"/>
      <c r="Q5" s="69"/>
      <c r="R5" s="69"/>
      <c r="S5" s="69"/>
      <c r="T5" s="69"/>
      <c r="U5" s="69"/>
      <c r="V5" s="69"/>
      <c r="W5" s="69"/>
      <c r="X5" s="69"/>
      <c r="Y5" s="69"/>
    </row>
    <row r="6" spans="2:27" x14ac:dyDescent="0.25">
      <c r="B6" s="2" t="s">
        <v>3</v>
      </c>
      <c r="D6" s="88"/>
      <c r="E6" s="88"/>
      <c r="F6" s="88"/>
      <c r="L6" s="3"/>
      <c r="P6" s="72"/>
      <c r="Q6" s="69"/>
      <c r="R6" s="69"/>
      <c r="S6" s="69"/>
      <c r="T6" s="69"/>
      <c r="U6" s="69"/>
      <c r="V6" s="73"/>
      <c r="W6" s="70"/>
      <c r="X6" s="69"/>
      <c r="Y6" s="69"/>
    </row>
    <row r="7" spans="2:27" ht="13.8" customHeight="1" x14ac:dyDescent="0.25">
      <c r="D7" s="12"/>
      <c r="E7" s="63"/>
      <c r="F7" s="13"/>
      <c r="G7"/>
      <c r="L7" s="3"/>
      <c r="P7" s="72"/>
      <c r="Q7" s="69"/>
      <c r="R7" s="69"/>
      <c r="S7" s="69"/>
      <c r="T7" s="69"/>
      <c r="U7" s="69"/>
      <c r="V7" s="69"/>
      <c r="W7" s="69"/>
      <c r="X7" s="69"/>
      <c r="Y7" s="69"/>
    </row>
    <row r="8" spans="2:27" x14ac:dyDescent="0.25">
      <c r="B8" s="2" t="s">
        <v>11</v>
      </c>
      <c r="F8" s="86"/>
      <c r="L8" s="3"/>
      <c r="P8" s="68"/>
      <c r="W8"/>
    </row>
    <row r="9" spans="2:27" s="13" customFormat="1" x14ac:dyDescent="0.25">
      <c r="B9" s="13" t="s">
        <v>51</v>
      </c>
      <c r="D9" s="67" t="s">
        <v>48</v>
      </c>
      <c r="E9" s="67"/>
      <c r="F9" s="87"/>
      <c r="L9" s="3"/>
      <c r="P9" s="68"/>
      <c r="W9" s="12"/>
    </row>
    <row r="10" spans="2:27" s="13" customFormat="1" x14ac:dyDescent="0.25">
      <c r="B10" s="13" t="s">
        <v>49</v>
      </c>
      <c r="D10" s="67" t="s">
        <v>50</v>
      </c>
      <c r="E10" s="67"/>
      <c r="F10" s="87"/>
      <c r="L10" s="3"/>
      <c r="P10" s="68"/>
      <c r="W10" s="50"/>
    </row>
    <row r="11" spans="2:27" x14ac:dyDescent="0.25">
      <c r="B11" s="2" t="s">
        <v>19</v>
      </c>
      <c r="F11" s="4">
        <f>7*(F8+(F8*30%))</f>
        <v>0</v>
      </c>
      <c r="L11" s="3"/>
      <c r="N11" s="4"/>
      <c r="P11" s="68"/>
    </row>
    <row r="12" spans="2:27" s="13" customFormat="1" x14ac:dyDescent="0.25">
      <c r="F12" s="4"/>
      <c r="L12" s="3"/>
      <c r="N12" s="4"/>
      <c r="P12" s="68"/>
    </row>
    <row r="13" spans="2:27" s="13" customFormat="1" x14ac:dyDescent="0.25">
      <c r="F13" s="4"/>
      <c r="L13" s="3"/>
    </row>
    <row r="14" spans="2:27" ht="21" customHeight="1" x14ac:dyDescent="0.25">
      <c r="F14" s="20" t="s">
        <v>25</v>
      </c>
      <c r="L14" s="3"/>
    </row>
    <row r="15" spans="2:27" x14ac:dyDescent="0.25">
      <c r="B15" s="2" t="s">
        <v>7</v>
      </c>
      <c r="C15" s="12"/>
      <c r="F15" s="49"/>
      <c r="H15" s="16" t="s">
        <v>26</v>
      </c>
      <c r="K15" s="64" t="s">
        <v>47</v>
      </c>
      <c r="L15" s="13"/>
      <c r="M15" s="13"/>
      <c r="N15" s="13"/>
      <c r="O15" s="3"/>
      <c r="P15" s="13"/>
      <c r="Q15" s="13"/>
      <c r="R15" s="13"/>
      <c r="S15" s="13"/>
    </row>
    <row r="16" spans="2:27" x14ac:dyDescent="0.25">
      <c r="B16" s="17" t="s">
        <v>21</v>
      </c>
      <c r="C16" s="17"/>
      <c r="D16" s="85"/>
      <c r="E16" s="18"/>
      <c r="F16" s="49"/>
      <c r="H16" s="19" t="s">
        <v>22</v>
      </c>
      <c r="K16" s="65" t="s">
        <v>40</v>
      </c>
      <c r="L16" s="12"/>
      <c r="M16" s="13"/>
      <c r="N16" s="13"/>
      <c r="O16" s="3"/>
      <c r="P16" s="43" t="s">
        <v>45</v>
      </c>
      <c r="Q16" s="13"/>
      <c r="R16" s="13"/>
      <c r="S16" s="13"/>
    </row>
    <row r="17" spans="1:23" x14ac:dyDescent="0.25">
      <c r="B17" s="2" t="s">
        <v>21</v>
      </c>
      <c r="D17" s="5"/>
      <c r="E17" s="5"/>
      <c r="F17" s="49"/>
      <c r="H17" s="16" t="s">
        <v>23</v>
      </c>
      <c r="K17" s="64" t="s">
        <v>39</v>
      </c>
      <c r="L17" s="13"/>
      <c r="M17" s="13"/>
      <c r="N17" s="13"/>
      <c r="O17" s="3"/>
      <c r="P17" s="43" t="s">
        <v>44</v>
      </c>
      <c r="Q17" s="13"/>
      <c r="R17" s="13"/>
      <c r="S17" s="13"/>
    </row>
    <row r="18" spans="1:23" x14ac:dyDescent="0.25">
      <c r="B18" s="2" t="s">
        <v>24</v>
      </c>
      <c r="D18" s="5"/>
      <c r="E18" s="5"/>
      <c r="F18" s="49"/>
      <c r="H18" s="16" t="s">
        <v>22</v>
      </c>
      <c r="K18" s="65" t="s">
        <v>41</v>
      </c>
      <c r="L18" s="12"/>
      <c r="M18" s="13"/>
      <c r="N18" s="13"/>
      <c r="O18" s="3"/>
      <c r="P18" s="43" t="s">
        <v>46</v>
      </c>
      <c r="Q18" s="13"/>
      <c r="R18" s="13"/>
      <c r="S18" s="13"/>
    </row>
    <row r="19" spans="1:23" x14ac:dyDescent="0.25">
      <c r="B19" s="2" t="s">
        <v>24</v>
      </c>
      <c r="D19" s="5"/>
      <c r="E19" s="5"/>
      <c r="F19" s="49"/>
      <c r="H19" s="16" t="s">
        <v>23</v>
      </c>
      <c r="K19" s="64" t="s">
        <v>42</v>
      </c>
      <c r="L19" s="13"/>
      <c r="M19" s="13"/>
      <c r="N19" s="13"/>
      <c r="O19" s="3"/>
      <c r="P19" s="43" t="s">
        <v>43</v>
      </c>
      <c r="Q19" s="13"/>
      <c r="R19" s="13"/>
      <c r="S19" s="13"/>
      <c r="W19"/>
    </row>
    <row r="20" spans="1:23" x14ac:dyDescent="0.25">
      <c r="B20" s="2" t="s">
        <v>8</v>
      </c>
      <c r="F20" s="49"/>
      <c r="H20" s="16" t="s">
        <v>26</v>
      </c>
      <c r="L20" s="3"/>
    </row>
    <row r="21" spans="1:23" x14ac:dyDescent="0.25">
      <c r="B21" s="2" t="s">
        <v>2</v>
      </c>
      <c r="F21" s="49"/>
      <c r="H21" s="16" t="s">
        <v>26</v>
      </c>
      <c r="L21" s="3"/>
    </row>
    <row r="22" spans="1:23" x14ac:dyDescent="0.25">
      <c r="B22" s="2" t="s">
        <v>9</v>
      </c>
      <c r="D22" s="5"/>
      <c r="E22" s="5"/>
      <c r="F22" s="49"/>
      <c r="H22" s="16" t="s">
        <v>26</v>
      </c>
      <c r="L22" s="3"/>
    </row>
    <row r="23" spans="1:23" x14ac:dyDescent="0.25">
      <c r="B23" s="2" t="s">
        <v>1</v>
      </c>
      <c r="D23" s="5"/>
      <c r="E23" s="5"/>
      <c r="F23" s="49"/>
      <c r="H23" s="16" t="s">
        <v>27</v>
      </c>
      <c r="L23" s="3"/>
    </row>
    <row r="24" spans="1:23" x14ac:dyDescent="0.25">
      <c r="B24" s="2" t="s">
        <v>0</v>
      </c>
      <c r="D24" s="5"/>
      <c r="E24" s="5"/>
      <c r="F24" s="49"/>
      <c r="H24" s="16" t="s">
        <v>27</v>
      </c>
      <c r="L24" s="3"/>
    </row>
    <row r="26" spans="1:23" x14ac:dyDescent="0.25">
      <c r="L26" s="3"/>
    </row>
    <row r="27" spans="1:23" ht="18.600000000000001" customHeight="1" x14ac:dyDescent="0.25">
      <c r="F27" s="20" t="s">
        <v>10</v>
      </c>
      <c r="J27" s="14" t="s">
        <v>12</v>
      </c>
      <c r="L27" s="3"/>
    </row>
    <row r="28" spans="1:23" x14ac:dyDescent="0.25">
      <c r="A28" s="79" t="s">
        <v>17</v>
      </c>
      <c r="B28" s="2" t="s">
        <v>14</v>
      </c>
      <c r="D28" s="9">
        <v>0.5</v>
      </c>
      <c r="E28" s="9"/>
      <c r="F28" s="31">
        <f>F16+F17</f>
        <v>0</v>
      </c>
      <c r="G28" s="3" t="str">
        <f t="shared" ref="G28:G34" si="0">IF(F28=0,"","x")</f>
        <v/>
      </c>
      <c r="H28" s="4" t="str">
        <f>(IF(F28=0,"",ROUND(F8/2,2)))</f>
        <v/>
      </c>
      <c r="J28" s="4" t="str">
        <f t="shared" ref="J28:J34" si="1">IF(F28=0,"",ROUND(F28*H28,2))</f>
        <v/>
      </c>
      <c r="L28" s="3"/>
    </row>
    <row r="29" spans="1:23" x14ac:dyDescent="0.25">
      <c r="A29" s="79"/>
      <c r="B29" s="2" t="s">
        <v>16</v>
      </c>
      <c r="D29" s="9">
        <v>1</v>
      </c>
      <c r="E29" s="9"/>
      <c r="F29" s="32">
        <f>F18+F19</f>
        <v>0</v>
      </c>
      <c r="G29" s="3" t="str">
        <f t="shared" si="0"/>
        <v/>
      </c>
      <c r="H29" s="4" t="str">
        <f>IF(F29=0,"",F8)</f>
        <v/>
      </c>
      <c r="J29" s="4" t="str">
        <f t="shared" si="1"/>
        <v/>
      </c>
      <c r="L29" s="3"/>
    </row>
    <row r="30" spans="1:23" x14ac:dyDescent="0.25">
      <c r="A30" s="79"/>
      <c r="B30" s="2" t="s">
        <v>8</v>
      </c>
      <c r="D30" s="9">
        <v>0.19</v>
      </c>
      <c r="E30" s="9"/>
      <c r="F30" s="32">
        <f>F20</f>
        <v>0</v>
      </c>
      <c r="G30" s="3" t="str">
        <f t="shared" si="0"/>
        <v/>
      </c>
      <c r="H30" s="4" t="str">
        <f>(IF(F30=0,"",ROUND(F8*19%,2)))</f>
        <v/>
      </c>
      <c r="J30" s="4" t="str">
        <f t="shared" si="1"/>
        <v/>
      </c>
      <c r="L30" s="3"/>
    </row>
    <row r="31" spans="1:23" x14ac:dyDescent="0.25">
      <c r="A31" s="79"/>
      <c r="B31" s="2" t="s">
        <v>2</v>
      </c>
      <c r="F31" s="32">
        <f>F21</f>
        <v>0</v>
      </c>
      <c r="G31" s="3" t="str">
        <f t="shared" si="0"/>
        <v/>
      </c>
      <c r="H31" s="4" t="str">
        <f>IF(F31=0,"",F8)</f>
        <v/>
      </c>
      <c r="J31" s="4" t="str">
        <f t="shared" si="1"/>
        <v/>
      </c>
      <c r="L31" s="3"/>
    </row>
    <row r="32" spans="1:23" x14ac:dyDescent="0.25">
      <c r="A32" s="79"/>
      <c r="B32" s="2" t="s">
        <v>9</v>
      </c>
      <c r="D32" s="5"/>
      <c r="E32" s="5"/>
      <c r="F32" s="32">
        <f>F22</f>
        <v>0</v>
      </c>
      <c r="G32" s="3" t="str">
        <f t="shared" si="0"/>
        <v/>
      </c>
      <c r="H32" s="4" t="str">
        <f>IF(F32=0,"",2.64)</f>
        <v/>
      </c>
      <c r="J32" s="4" t="str">
        <f t="shared" si="1"/>
        <v/>
      </c>
      <c r="L32" s="3"/>
      <c r="U32" s="12"/>
      <c r="W32"/>
    </row>
    <row r="33" spans="1:21" x14ac:dyDescent="0.25">
      <c r="A33" s="79"/>
      <c r="B33" s="2" t="s">
        <v>1</v>
      </c>
      <c r="D33" s="7"/>
      <c r="E33" s="7"/>
      <c r="F33" s="32">
        <f>F23</f>
        <v>0</v>
      </c>
      <c r="G33" s="3" t="str">
        <f t="shared" si="0"/>
        <v/>
      </c>
      <c r="H33" s="4" t="str">
        <f>IF(F33=0,"",34.05)</f>
        <v/>
      </c>
      <c r="J33" s="4" t="str">
        <f t="shared" si="1"/>
        <v/>
      </c>
      <c r="L33" s="3"/>
      <c r="S33" s="4"/>
      <c r="T33" s="12"/>
      <c r="U33" s="12"/>
    </row>
    <row r="34" spans="1:21" x14ac:dyDescent="0.25">
      <c r="A34" s="79"/>
      <c r="B34" s="2" t="s">
        <v>0</v>
      </c>
      <c r="D34" s="5"/>
      <c r="E34" s="5"/>
      <c r="F34" s="33">
        <f>F24</f>
        <v>0</v>
      </c>
      <c r="G34" s="3" t="str">
        <f t="shared" si="0"/>
        <v/>
      </c>
      <c r="H34" s="4" t="str">
        <f>IF(F34=0,"",34.05)</f>
        <v/>
      </c>
      <c r="J34" s="4" t="str">
        <f t="shared" si="1"/>
        <v/>
      </c>
      <c r="L34" s="3"/>
    </row>
    <row r="35" spans="1:21" x14ac:dyDescent="0.25">
      <c r="J35" s="10">
        <f>SUM(J28:J34)</f>
        <v>0</v>
      </c>
      <c r="L35" s="3"/>
    </row>
    <row r="36" spans="1:21" x14ac:dyDescent="0.25">
      <c r="L36" s="3"/>
    </row>
    <row r="37" spans="1:21" x14ac:dyDescent="0.25">
      <c r="H37" s="9">
        <v>0.9</v>
      </c>
      <c r="J37" s="4">
        <f>J35*90%</f>
        <v>0</v>
      </c>
      <c r="L37" s="3"/>
    </row>
    <row r="38" spans="1:21" x14ac:dyDescent="0.25">
      <c r="H38" s="5" t="s">
        <v>5</v>
      </c>
      <c r="J38" s="4">
        <f>IF(F9="",0,J37/F9)</f>
        <v>0</v>
      </c>
      <c r="L38" s="3"/>
    </row>
    <row r="39" spans="1:21" x14ac:dyDescent="0.25">
      <c r="H39" s="5" t="s">
        <v>4</v>
      </c>
      <c r="J39" s="11">
        <f>IF(F10="",0,J38/F10)</f>
        <v>0</v>
      </c>
      <c r="L39" s="3"/>
    </row>
    <row r="40" spans="1:21" x14ac:dyDescent="0.25">
      <c r="L40" s="3"/>
    </row>
    <row r="41" spans="1:21" x14ac:dyDescent="0.25">
      <c r="F41" s="15"/>
      <c r="L41" s="3"/>
    </row>
    <row r="42" spans="1:21" x14ac:dyDescent="0.25">
      <c r="A42" s="79" t="s">
        <v>18</v>
      </c>
      <c r="B42" s="2" t="s">
        <v>7</v>
      </c>
      <c r="D42" s="6">
        <v>1.3</v>
      </c>
      <c r="E42" s="6"/>
      <c r="F42" s="34">
        <f>F15</f>
        <v>0</v>
      </c>
      <c r="G42" s="3" t="str">
        <f>IF(F42=0,"","x")</f>
        <v/>
      </c>
      <c r="H42" s="4" t="str">
        <f>(IF(F42=0,"",ROUND(F8*30%+F8,2)))</f>
        <v/>
      </c>
      <c r="J42" s="4" t="str">
        <f>IF(F42=0,"",ROUND(F42*H42,2))</f>
        <v/>
      </c>
      <c r="L42" s="3"/>
    </row>
    <row r="43" spans="1:21" x14ac:dyDescent="0.25">
      <c r="A43" s="79"/>
      <c r="B43" s="2" t="s">
        <v>13</v>
      </c>
      <c r="D43" s="6">
        <v>1</v>
      </c>
      <c r="E43" s="6"/>
      <c r="F43" s="35">
        <f>F17</f>
        <v>0</v>
      </c>
      <c r="G43" s="3" t="str">
        <f>IF(F43=0,"","x")</f>
        <v/>
      </c>
      <c r="H43" s="4" t="str">
        <f>IF(F43=0,"",F8)</f>
        <v/>
      </c>
      <c r="J43" s="4" t="str">
        <f>IF(F43=0,"",ROUND(F43*H43,2))</f>
        <v/>
      </c>
      <c r="L43" s="3"/>
    </row>
    <row r="44" spans="1:21" x14ac:dyDescent="0.25">
      <c r="A44" s="79"/>
      <c r="B44" s="2" t="s">
        <v>15</v>
      </c>
      <c r="D44" s="6">
        <v>1</v>
      </c>
      <c r="E44" s="6"/>
      <c r="F44" s="36">
        <f>F19</f>
        <v>0</v>
      </c>
      <c r="G44" s="3" t="str">
        <f>IF(F44=0,"","x")</f>
        <v/>
      </c>
      <c r="H44" s="4" t="str">
        <f>IF(F44=0,"",F8)</f>
        <v/>
      </c>
      <c r="J44" s="4" t="str">
        <f>IF(F44=0,"",ROUND(F44*H44,2))</f>
        <v/>
      </c>
      <c r="L44" s="3"/>
    </row>
    <row r="45" spans="1:21" x14ac:dyDescent="0.25">
      <c r="F45" s="1"/>
      <c r="J45" s="8">
        <f>SUM(J42:J44)</f>
        <v>0</v>
      </c>
      <c r="L45" s="3"/>
    </row>
    <row r="47" spans="1:21" x14ac:dyDescent="0.25">
      <c r="H47" s="5" t="s">
        <v>5</v>
      </c>
      <c r="J47" s="4">
        <f>IF(F9="",0,J45/F9)</f>
        <v>0</v>
      </c>
    </row>
    <row r="48" spans="1:21" x14ac:dyDescent="0.25">
      <c r="H48" s="5" t="s">
        <v>35</v>
      </c>
      <c r="J48" s="4">
        <f>MIN(J47,F11)</f>
        <v>0</v>
      </c>
    </row>
    <row r="49" spans="1:15" x14ac:dyDescent="0.25">
      <c r="H49" s="5" t="s">
        <v>4</v>
      </c>
      <c r="J49" s="11">
        <f>IF(F10="",0,J48/F10)</f>
        <v>0</v>
      </c>
    </row>
    <row r="53" spans="1:15" ht="44.4" customHeight="1" x14ac:dyDescent="0.25">
      <c r="D53" s="82" t="s">
        <v>33</v>
      </c>
      <c r="E53" s="82"/>
      <c r="F53" s="82"/>
      <c r="G53" s="82"/>
      <c r="H53" s="82"/>
      <c r="I53" s="82"/>
    </row>
    <row r="54" spans="1:15" x14ac:dyDescent="0.25">
      <c r="D54" s="38"/>
      <c r="E54" s="38"/>
      <c r="F54" s="38"/>
      <c r="G54" s="38"/>
      <c r="H54" s="38"/>
      <c r="I54" s="38"/>
    </row>
    <row r="55" spans="1:15" x14ac:dyDescent="0.25">
      <c r="D55" s="39" t="s">
        <v>17</v>
      </c>
      <c r="E55" s="39"/>
      <c r="F55" s="38" t="s">
        <v>6</v>
      </c>
      <c r="G55" s="38"/>
      <c r="H55" s="40">
        <f>J39</f>
        <v>0</v>
      </c>
      <c r="I55" s="41"/>
      <c r="M55" s="37"/>
    </row>
    <row r="56" spans="1:15" x14ac:dyDescent="0.25">
      <c r="D56" s="39" t="s">
        <v>18</v>
      </c>
      <c r="E56" s="39"/>
      <c r="F56" s="40" t="s">
        <v>20</v>
      </c>
      <c r="G56" s="38"/>
      <c r="H56" s="46">
        <f>J49</f>
        <v>0</v>
      </c>
      <c r="I56" s="38"/>
    </row>
    <row r="57" spans="1:15" ht="39" customHeight="1" x14ac:dyDescent="0.25">
      <c r="D57" s="38"/>
      <c r="E57" s="38"/>
      <c r="F57" s="45"/>
      <c r="G57" s="44" t="s">
        <v>34</v>
      </c>
      <c r="H57" s="47">
        <f>SUM(H55:H56)</f>
        <v>0</v>
      </c>
      <c r="I57" s="38"/>
    </row>
    <row r="58" spans="1:15" x14ac:dyDescent="0.25">
      <c r="D58" s="42"/>
      <c r="E58" s="42"/>
      <c r="F58" s="42"/>
      <c r="G58" s="42"/>
      <c r="H58" s="42"/>
      <c r="I58" s="42"/>
    </row>
    <row r="61" spans="1:15" x14ac:dyDescent="0.2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</row>
    <row r="62" spans="1:15" x14ac:dyDescent="0.25">
      <c r="A62" s="74" t="s">
        <v>28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26"/>
    </row>
    <row r="63" spans="1:15" x14ac:dyDescent="0.25">
      <c r="A63" s="21" t="s">
        <v>29</v>
      </c>
      <c r="B63" s="22"/>
      <c r="C63" s="22"/>
      <c r="D63" s="22"/>
      <c r="E63" s="22"/>
      <c r="F63" s="22"/>
      <c r="G63" s="22"/>
      <c r="H63" s="22"/>
      <c r="I63" s="22"/>
      <c r="J63" s="22"/>
      <c r="K63" s="12"/>
      <c r="L63" s="12"/>
      <c r="M63" s="12"/>
      <c r="N63" s="12"/>
      <c r="O63" s="26"/>
    </row>
    <row r="64" spans="1:15" x14ac:dyDescent="0.25">
      <c r="A64" s="76" t="s">
        <v>30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</row>
    <row r="65" spans="1:15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29"/>
      <c r="N65" s="29"/>
      <c r="O65" s="30"/>
    </row>
    <row r="66" spans="1:15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22"/>
    </row>
  </sheetData>
  <sheetProtection algorithmName="SHA-512" hashValue="welkjGUGhrDS/07cDZoU5xWcvEEGcHHUjSSB1eH1OWrn8rQsoebBnnRhVumZjEOD2/tGBuMDiGTGQK8i5BftVw==" saltValue="O291Y60aBhrjt0LFSYa9UQ==" spinCount="100000" sheet="1" selectLockedCells="1"/>
  <mergeCells count="8">
    <mergeCell ref="A62:N62"/>
    <mergeCell ref="A64:O64"/>
    <mergeCell ref="A42:A44"/>
    <mergeCell ref="T2:AA2"/>
    <mergeCell ref="A28:A34"/>
    <mergeCell ref="B2:J2"/>
    <mergeCell ref="D6:F6"/>
    <mergeCell ref="D53:I53"/>
  </mergeCells>
  <conditionalFormatting sqref="F28:F34">
    <cfRule type="cellIs" dxfId="3" priority="2" operator="equal">
      <formula>0</formula>
    </cfRule>
  </conditionalFormatting>
  <conditionalFormatting sqref="F42:F4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workbookViewId="0">
      <selection activeCell="D6" sqref="D6:F6"/>
    </sheetView>
  </sheetViews>
  <sheetFormatPr defaultRowHeight="13.8" x14ac:dyDescent="0.25"/>
  <cols>
    <col min="1" max="2" width="8.796875" style="13"/>
    <col min="3" max="3" width="15.796875" style="13" customWidth="1"/>
    <col min="4" max="4" width="8.69921875" style="13" customWidth="1"/>
    <col min="5" max="5" width="1.8984375" style="13" customWidth="1"/>
    <col min="6" max="6" width="14.59765625" style="13" customWidth="1"/>
    <col min="7" max="7" width="4.19921875" style="13" customWidth="1"/>
    <col min="8" max="8" width="9" style="13" bestFit="1" customWidth="1"/>
    <col min="9" max="9" width="5.59765625" style="13" customWidth="1"/>
    <col min="10" max="10" width="14.09765625" style="13" customWidth="1"/>
    <col min="11" max="11" width="10.59765625" style="13" customWidth="1"/>
    <col min="12" max="12" width="3.796875" style="13" customWidth="1"/>
    <col min="13" max="13" width="8.796875" style="13"/>
    <col min="14" max="14" width="9.19921875" style="13" customWidth="1"/>
    <col min="15" max="15" width="9.5" style="13" customWidth="1"/>
    <col min="16" max="17" width="8.796875" style="13"/>
    <col min="18" max="18" width="2.69921875" style="13" customWidth="1"/>
    <col min="19" max="19" width="8.796875" style="13"/>
    <col min="20" max="20" width="9.3984375" style="13" bestFit="1" customWidth="1"/>
    <col min="21" max="21" width="11" style="13" customWidth="1"/>
    <col min="22" max="22" width="8.796875" style="13"/>
    <col min="23" max="23" width="12.5" style="13" customWidth="1"/>
    <col min="24" max="16384" width="8.796875" style="13"/>
  </cols>
  <sheetData>
    <row r="2" spans="2:27" ht="22.8" customHeight="1" x14ac:dyDescent="0.25">
      <c r="B2" s="81" t="s">
        <v>32</v>
      </c>
      <c r="C2" s="81"/>
      <c r="D2" s="81"/>
      <c r="E2" s="81"/>
      <c r="F2" s="81"/>
      <c r="G2" s="81"/>
      <c r="H2" s="81"/>
      <c r="I2" s="81"/>
      <c r="J2" s="81"/>
      <c r="T2" s="80"/>
      <c r="U2" s="80"/>
      <c r="V2" s="80"/>
      <c r="W2" s="80"/>
      <c r="X2" s="80"/>
      <c r="Y2" s="80"/>
      <c r="Z2" s="80"/>
      <c r="AA2" s="80"/>
    </row>
    <row r="3" spans="2:27" x14ac:dyDescent="0.25">
      <c r="L3" s="3"/>
      <c r="O3" s="71"/>
      <c r="P3" s="69"/>
      <c r="Q3" s="69"/>
      <c r="R3" s="69"/>
      <c r="S3" s="69"/>
      <c r="T3" s="69"/>
      <c r="U3" s="69"/>
      <c r="V3" s="69"/>
      <c r="W3" s="69"/>
      <c r="X3" s="69"/>
    </row>
    <row r="4" spans="2:27" x14ac:dyDescent="0.25">
      <c r="B4" s="43" t="s">
        <v>31</v>
      </c>
      <c r="L4" s="3"/>
      <c r="O4" s="72"/>
      <c r="P4" s="69"/>
      <c r="Q4" s="69"/>
      <c r="R4" s="69"/>
      <c r="S4" s="69"/>
      <c r="T4" s="69"/>
      <c r="U4" s="69"/>
      <c r="V4" s="69"/>
      <c r="W4" s="69"/>
      <c r="X4" s="69"/>
    </row>
    <row r="5" spans="2:27" x14ac:dyDescent="0.25">
      <c r="L5" s="3"/>
      <c r="O5" s="72"/>
      <c r="P5" s="69"/>
      <c r="Q5" s="69"/>
      <c r="R5" s="69"/>
      <c r="S5" s="69"/>
      <c r="T5" s="69"/>
      <c r="U5" s="69"/>
      <c r="V5" s="69"/>
      <c r="W5" s="69"/>
      <c r="X5" s="69"/>
    </row>
    <row r="6" spans="2:27" x14ac:dyDescent="0.25">
      <c r="B6" s="13" t="s">
        <v>3</v>
      </c>
      <c r="D6" s="88"/>
      <c r="E6" s="88"/>
      <c r="F6" s="88"/>
      <c r="L6" s="3"/>
      <c r="O6" s="72"/>
      <c r="P6" s="69"/>
      <c r="Q6" s="69"/>
      <c r="R6" s="69"/>
      <c r="S6" s="69"/>
      <c r="T6" s="69"/>
      <c r="U6" s="70"/>
      <c r="V6" s="73"/>
      <c r="W6" s="69"/>
      <c r="X6" s="69"/>
    </row>
    <row r="7" spans="2:27" x14ac:dyDescent="0.25">
      <c r="D7" s="63"/>
      <c r="E7" s="12"/>
      <c r="G7" s="50"/>
      <c r="L7" s="3"/>
      <c r="O7" s="72"/>
      <c r="P7" s="69"/>
      <c r="Q7" s="69"/>
      <c r="R7" s="69"/>
      <c r="S7" s="69"/>
      <c r="T7" s="69"/>
      <c r="U7" s="69"/>
      <c r="V7" s="69"/>
      <c r="W7" s="69"/>
      <c r="X7" s="69"/>
    </row>
    <row r="8" spans="2:27" x14ac:dyDescent="0.25">
      <c r="B8" s="13" t="s">
        <v>11</v>
      </c>
      <c r="F8" s="48"/>
      <c r="L8" s="3"/>
    </row>
    <row r="9" spans="2:27" x14ac:dyDescent="0.25">
      <c r="B9" s="13" t="s">
        <v>51</v>
      </c>
      <c r="D9" s="67" t="s">
        <v>48</v>
      </c>
      <c r="F9" s="84"/>
      <c r="L9" s="3"/>
    </row>
    <row r="10" spans="2:27" x14ac:dyDescent="0.25">
      <c r="B10" s="13" t="s">
        <v>49</v>
      </c>
      <c r="D10" s="67" t="s">
        <v>50</v>
      </c>
      <c r="F10" s="84"/>
      <c r="L10" s="3"/>
      <c r="W10" s="50"/>
    </row>
    <row r="11" spans="2:27" x14ac:dyDescent="0.25">
      <c r="B11" s="13" t="s">
        <v>19</v>
      </c>
      <c r="F11" s="4">
        <f>7*(F8+(F8*30%))</f>
        <v>0</v>
      </c>
      <c r="L11" s="3"/>
      <c r="N11" s="4"/>
    </row>
    <row r="12" spans="2:27" x14ac:dyDescent="0.25">
      <c r="F12" s="4"/>
      <c r="L12" s="3"/>
    </row>
    <row r="13" spans="2:27" ht="21" customHeight="1" x14ac:dyDescent="0.25">
      <c r="F13" s="20" t="s">
        <v>38</v>
      </c>
      <c r="L13" s="3"/>
    </row>
    <row r="14" spans="2:27" x14ac:dyDescent="0.25">
      <c r="B14" s="16" t="s">
        <v>7</v>
      </c>
      <c r="C14" s="12"/>
      <c r="F14" s="51"/>
      <c r="H14" s="64" t="s">
        <v>47</v>
      </c>
      <c r="L14" s="3"/>
    </row>
    <row r="15" spans="2:27" x14ac:dyDescent="0.25">
      <c r="B15" s="16" t="s">
        <v>21</v>
      </c>
      <c r="C15" s="17"/>
      <c r="D15" s="66" t="s">
        <v>22</v>
      </c>
      <c r="E15" s="18"/>
      <c r="F15" s="51"/>
      <c r="H15" s="65" t="s">
        <v>40</v>
      </c>
      <c r="I15" s="12"/>
      <c r="L15" s="3"/>
      <c r="M15" s="43" t="s">
        <v>45</v>
      </c>
    </row>
    <row r="16" spans="2:27" x14ac:dyDescent="0.25">
      <c r="B16" s="16" t="s">
        <v>21</v>
      </c>
      <c r="D16" s="67" t="s">
        <v>23</v>
      </c>
      <c r="E16" s="5"/>
      <c r="F16" s="51"/>
      <c r="H16" s="64" t="s">
        <v>39</v>
      </c>
      <c r="L16" s="3"/>
      <c r="M16" s="43" t="s">
        <v>44</v>
      </c>
    </row>
    <row r="17" spans="1:23" x14ac:dyDescent="0.25">
      <c r="B17" s="16" t="s">
        <v>24</v>
      </c>
      <c r="D17" s="67" t="s">
        <v>22</v>
      </c>
      <c r="E17" s="5"/>
      <c r="F17" s="51"/>
      <c r="H17" s="65" t="s">
        <v>41</v>
      </c>
      <c r="I17" s="12"/>
      <c r="L17" s="3"/>
      <c r="M17" s="43" t="s">
        <v>46</v>
      </c>
    </row>
    <row r="18" spans="1:23" x14ac:dyDescent="0.25">
      <c r="B18" s="16" t="s">
        <v>24</v>
      </c>
      <c r="D18" s="67" t="s">
        <v>23</v>
      </c>
      <c r="E18" s="5"/>
      <c r="F18" s="51"/>
      <c r="H18" s="64" t="s">
        <v>42</v>
      </c>
      <c r="L18" s="3"/>
      <c r="M18" s="43" t="s">
        <v>43</v>
      </c>
      <c r="W18" s="50"/>
    </row>
    <row r="19" spans="1:23" x14ac:dyDescent="0.25">
      <c r="B19" s="16" t="s">
        <v>8</v>
      </c>
      <c r="F19" s="51"/>
      <c r="H19" s="16"/>
      <c r="L19" s="3"/>
    </row>
    <row r="20" spans="1:23" x14ac:dyDescent="0.25">
      <c r="B20" s="16" t="s">
        <v>2</v>
      </c>
      <c r="F20" s="51"/>
      <c r="H20" s="16"/>
      <c r="L20" s="3"/>
    </row>
    <row r="21" spans="1:23" x14ac:dyDescent="0.25">
      <c r="B21" s="16" t="s">
        <v>9</v>
      </c>
      <c r="D21" s="5"/>
      <c r="E21" s="5"/>
      <c r="F21" s="51"/>
      <c r="H21" s="16"/>
      <c r="L21" s="3"/>
    </row>
    <row r="22" spans="1:23" x14ac:dyDescent="0.25">
      <c r="B22" s="16" t="s">
        <v>1</v>
      </c>
      <c r="D22" s="5"/>
      <c r="E22" s="5"/>
      <c r="F22" s="51"/>
      <c r="H22" s="16"/>
      <c r="L22" s="3"/>
    </row>
    <row r="23" spans="1:23" x14ac:dyDescent="0.25">
      <c r="B23" s="16" t="s">
        <v>0</v>
      </c>
      <c r="D23" s="5"/>
      <c r="E23" s="5"/>
      <c r="F23" s="51"/>
      <c r="H23" s="16"/>
      <c r="L23" s="3"/>
    </row>
    <row r="25" spans="1:23" x14ac:dyDescent="0.25">
      <c r="L25" s="3"/>
    </row>
    <row r="26" spans="1:23" ht="18.600000000000001" customHeight="1" x14ac:dyDescent="0.25">
      <c r="F26" s="20" t="s">
        <v>12</v>
      </c>
      <c r="J26" s="14"/>
      <c r="L26" s="3"/>
    </row>
    <row r="27" spans="1:23" x14ac:dyDescent="0.25">
      <c r="A27" s="79" t="s">
        <v>17</v>
      </c>
      <c r="B27" s="13" t="s">
        <v>14</v>
      </c>
      <c r="D27" s="9">
        <v>0.5</v>
      </c>
      <c r="E27" s="9"/>
      <c r="F27" s="52">
        <f>F15+F16/150*50</f>
        <v>0</v>
      </c>
      <c r="G27" s="3"/>
      <c r="H27" s="4"/>
      <c r="J27" s="4"/>
      <c r="L27" s="3"/>
    </row>
    <row r="28" spans="1:23" x14ac:dyDescent="0.25">
      <c r="A28" s="79"/>
      <c r="B28" s="13" t="s">
        <v>16</v>
      </c>
      <c r="D28" s="9">
        <v>1</v>
      </c>
      <c r="E28" s="9"/>
      <c r="F28" s="53">
        <f>F17+F18/200*100</f>
        <v>0</v>
      </c>
      <c r="G28" s="3"/>
      <c r="H28" s="4"/>
      <c r="J28" s="4"/>
      <c r="L28" s="3"/>
    </row>
    <row r="29" spans="1:23" x14ac:dyDescent="0.25">
      <c r="A29" s="79"/>
      <c r="B29" s="13" t="s">
        <v>8</v>
      </c>
      <c r="D29" s="9">
        <v>0.19</v>
      </c>
      <c r="E29" s="9"/>
      <c r="F29" s="53">
        <f>F19</f>
        <v>0</v>
      </c>
      <c r="G29" s="3"/>
      <c r="H29" s="4"/>
      <c r="J29" s="4"/>
      <c r="L29" s="3"/>
    </row>
    <row r="30" spans="1:23" x14ac:dyDescent="0.25">
      <c r="A30" s="79"/>
      <c r="B30" s="13" t="s">
        <v>2</v>
      </c>
      <c r="F30" s="53">
        <f>F20</f>
        <v>0</v>
      </c>
      <c r="G30" s="3"/>
      <c r="H30" s="4"/>
      <c r="J30" s="4"/>
      <c r="L30" s="3"/>
    </row>
    <row r="31" spans="1:23" x14ac:dyDescent="0.25">
      <c r="A31" s="79"/>
      <c r="B31" s="13" t="s">
        <v>9</v>
      </c>
      <c r="D31" s="5"/>
      <c r="E31" s="5"/>
      <c r="F31" s="53">
        <f>F21</f>
        <v>0</v>
      </c>
      <c r="G31" s="3"/>
      <c r="H31" s="4"/>
      <c r="J31" s="4"/>
      <c r="L31" s="3"/>
      <c r="U31" s="12"/>
      <c r="W31" s="50"/>
    </row>
    <row r="32" spans="1:23" x14ac:dyDescent="0.25">
      <c r="A32" s="79"/>
      <c r="B32" s="13" t="s">
        <v>1</v>
      </c>
      <c r="D32" s="7"/>
      <c r="E32" s="7"/>
      <c r="F32" s="53">
        <f>F22</f>
        <v>0</v>
      </c>
      <c r="G32" s="3"/>
      <c r="H32" s="4"/>
      <c r="J32" s="4"/>
      <c r="L32" s="3"/>
      <c r="S32" s="4"/>
      <c r="T32" s="12"/>
      <c r="U32" s="12"/>
    </row>
    <row r="33" spans="1:12" x14ac:dyDescent="0.25">
      <c r="A33" s="79"/>
      <c r="B33" s="13" t="s">
        <v>0</v>
      </c>
      <c r="D33" s="5"/>
      <c r="E33" s="5"/>
      <c r="F33" s="54">
        <f>F23</f>
        <v>0</v>
      </c>
      <c r="G33" s="3"/>
      <c r="H33" s="4"/>
      <c r="J33" s="4"/>
      <c r="L33" s="3"/>
    </row>
    <row r="34" spans="1:12" x14ac:dyDescent="0.25">
      <c r="F34" s="55">
        <f>SUM(F27:F33)</f>
        <v>0</v>
      </c>
      <c r="J34" s="57"/>
      <c r="L34" s="3"/>
    </row>
    <row r="35" spans="1:12" x14ac:dyDescent="0.25">
      <c r="L35" s="3"/>
    </row>
    <row r="36" spans="1:12" x14ac:dyDescent="0.25">
      <c r="D36" s="9">
        <v>0.9</v>
      </c>
      <c r="F36" s="55">
        <f>F34*90%</f>
        <v>0</v>
      </c>
      <c r="L36" s="3"/>
    </row>
    <row r="37" spans="1:12" x14ac:dyDescent="0.25">
      <c r="D37" s="5" t="s">
        <v>5</v>
      </c>
      <c r="F37" s="55">
        <f>IF(F9="",0,F36/F9)</f>
        <v>0</v>
      </c>
      <c r="L37" s="3"/>
    </row>
    <row r="38" spans="1:12" x14ac:dyDescent="0.25">
      <c r="D38" s="5" t="s">
        <v>4</v>
      </c>
      <c r="F38" s="56">
        <f>IF(F10="",0,F37/F10)</f>
        <v>0</v>
      </c>
      <c r="L38" s="3"/>
    </row>
    <row r="39" spans="1:12" x14ac:dyDescent="0.25">
      <c r="L39" s="3"/>
    </row>
    <row r="40" spans="1:12" x14ac:dyDescent="0.25">
      <c r="F40" s="15"/>
      <c r="L40" s="3"/>
    </row>
    <row r="41" spans="1:12" x14ac:dyDescent="0.25">
      <c r="A41" s="79" t="s">
        <v>18</v>
      </c>
      <c r="B41" s="13" t="s">
        <v>7</v>
      </c>
      <c r="D41" s="6">
        <v>1.3</v>
      </c>
      <c r="E41" s="6"/>
      <c r="F41" s="58">
        <f>F14</f>
        <v>0</v>
      </c>
      <c r="G41" s="3"/>
      <c r="H41" s="4"/>
      <c r="J41" s="4"/>
      <c r="L41" s="3"/>
    </row>
    <row r="42" spans="1:12" x14ac:dyDescent="0.25">
      <c r="A42" s="79"/>
      <c r="B42" s="13" t="s">
        <v>13</v>
      </c>
      <c r="D42" s="6">
        <v>1</v>
      </c>
      <c r="E42" s="6"/>
      <c r="F42" s="59">
        <f>F16/150*100</f>
        <v>0</v>
      </c>
      <c r="G42" s="3"/>
      <c r="H42" s="4"/>
      <c r="J42" s="4"/>
      <c r="L42" s="3"/>
    </row>
    <row r="43" spans="1:12" x14ac:dyDescent="0.25">
      <c r="A43" s="79"/>
      <c r="B43" s="13" t="s">
        <v>15</v>
      </c>
      <c r="D43" s="6">
        <v>1</v>
      </c>
      <c r="E43" s="6"/>
      <c r="F43" s="60">
        <f>F18/200*100</f>
        <v>0</v>
      </c>
      <c r="G43" s="3"/>
      <c r="H43" s="4"/>
      <c r="J43" s="4"/>
      <c r="L43" s="3"/>
    </row>
    <row r="44" spans="1:12" x14ac:dyDescent="0.25">
      <c r="F44" s="61">
        <f>SUM(F41:F43)</f>
        <v>0</v>
      </c>
      <c r="J44" s="62"/>
      <c r="L44" s="3"/>
    </row>
    <row r="46" spans="1:12" x14ac:dyDescent="0.25">
      <c r="D46" s="5" t="s">
        <v>5</v>
      </c>
      <c r="F46" s="55">
        <f>IF(F9="",0,F44/F9)</f>
        <v>0</v>
      </c>
    </row>
    <row r="47" spans="1:12" x14ac:dyDescent="0.25">
      <c r="D47" s="5" t="s">
        <v>35</v>
      </c>
      <c r="F47" s="55">
        <f>MIN(F46,F11)</f>
        <v>0</v>
      </c>
    </row>
    <row r="48" spans="1:12" x14ac:dyDescent="0.25">
      <c r="D48" s="5" t="s">
        <v>4</v>
      </c>
      <c r="F48" s="56">
        <f>IF(F10="",0,F47/F10)</f>
        <v>0</v>
      </c>
    </row>
    <row r="52" spans="1:15" ht="44.4" customHeight="1" x14ac:dyDescent="0.25">
      <c r="D52" s="83" t="s">
        <v>33</v>
      </c>
      <c r="E52" s="83"/>
      <c r="F52" s="83"/>
      <c r="G52" s="83"/>
      <c r="H52" s="83"/>
      <c r="I52" s="83"/>
    </row>
    <row r="53" spans="1:15" x14ac:dyDescent="0.25">
      <c r="D53" s="38"/>
      <c r="E53" s="38"/>
      <c r="F53" s="38"/>
      <c r="G53" s="38"/>
      <c r="H53" s="38"/>
      <c r="I53" s="38"/>
    </row>
    <row r="54" spans="1:15" x14ac:dyDescent="0.25">
      <c r="D54" s="39" t="s">
        <v>17</v>
      </c>
      <c r="E54" s="39"/>
      <c r="F54" s="38" t="s">
        <v>6</v>
      </c>
      <c r="G54" s="38"/>
      <c r="H54" s="40">
        <f>F38</f>
        <v>0</v>
      </c>
      <c r="I54" s="41"/>
      <c r="M54" s="37"/>
    </row>
    <row r="55" spans="1:15" x14ac:dyDescent="0.25">
      <c r="D55" s="39" t="s">
        <v>18</v>
      </c>
      <c r="E55" s="39"/>
      <c r="F55" s="40" t="s">
        <v>20</v>
      </c>
      <c r="G55" s="38"/>
      <c r="H55" s="46">
        <f>F48</f>
        <v>0</v>
      </c>
      <c r="I55" s="38"/>
    </row>
    <row r="56" spans="1:15" ht="39" customHeight="1" x14ac:dyDescent="0.25">
      <c r="D56" s="38"/>
      <c r="E56" s="38"/>
      <c r="F56" s="45"/>
      <c r="G56" s="44" t="s">
        <v>34</v>
      </c>
      <c r="H56" s="47">
        <f>SUM(H54:H55)</f>
        <v>0</v>
      </c>
      <c r="I56" s="38"/>
    </row>
    <row r="57" spans="1:15" x14ac:dyDescent="0.25">
      <c r="D57" s="42"/>
      <c r="E57" s="42"/>
      <c r="F57" s="42"/>
      <c r="G57" s="42"/>
      <c r="H57" s="42"/>
      <c r="I57" s="42"/>
    </row>
    <row r="60" spans="1:15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</row>
    <row r="61" spans="1:15" x14ac:dyDescent="0.25">
      <c r="A61" s="74" t="s">
        <v>28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26"/>
    </row>
    <row r="62" spans="1:15" x14ac:dyDescent="0.25">
      <c r="A62" s="21" t="s">
        <v>29</v>
      </c>
      <c r="B62" s="22"/>
      <c r="C62" s="22"/>
      <c r="D62" s="22"/>
      <c r="E62" s="22"/>
      <c r="F62" s="22"/>
      <c r="G62" s="22"/>
      <c r="H62" s="22"/>
      <c r="I62" s="22"/>
      <c r="J62" s="22"/>
      <c r="K62" s="12"/>
      <c r="L62" s="12"/>
      <c r="M62" s="12"/>
      <c r="N62" s="12"/>
      <c r="O62" s="26"/>
    </row>
    <row r="63" spans="1:15" x14ac:dyDescent="0.25">
      <c r="A63" s="76" t="s">
        <v>30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8"/>
    </row>
    <row r="64" spans="1:15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30"/>
    </row>
    <row r="65" spans="1:10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 algorithmName="SHA-512" hashValue="wn2JRqCOG5OFIha+JNsCPylJKof5HMZzbqMBK5wJmMBNuexyWszvA6+99ZSuV1MtQKhhGAShVlDOLRL+T5+qpw==" saltValue="o2acmfrkAad23bJpcLduVQ==" spinCount="100000" sheet="1" selectLockedCells="1"/>
  <mergeCells count="8">
    <mergeCell ref="D52:I52"/>
    <mergeCell ref="A61:N61"/>
    <mergeCell ref="A63:O63"/>
    <mergeCell ref="B2:J2"/>
    <mergeCell ref="T2:AA2"/>
    <mergeCell ref="D6:F6"/>
    <mergeCell ref="A27:A33"/>
    <mergeCell ref="A41:A43"/>
  </mergeCells>
  <conditionalFormatting sqref="F27:F33">
    <cfRule type="cellIs" dxfId="1" priority="2" operator="equal">
      <formula>0</formula>
    </cfRule>
  </conditionalFormatting>
  <conditionalFormatting sqref="F41:F4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O29" sqref="O29"/>
    </sheetView>
  </sheetViews>
  <sheetFormatPr defaultRowHeight="13.8" x14ac:dyDescent="0.25"/>
  <sheetData>
    <row r="1" spans="1:3" x14ac:dyDescent="0.25">
      <c r="A1" t="s">
        <v>37</v>
      </c>
      <c r="C1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LN Document" ma:contentTypeID="0x010100DB0BDC03B232D84F88421405329B54B90052FB3C09A595984FA1D3230E4B05EECD" ma:contentTypeVersion="7" ma:contentTypeDescription="" ma:contentTypeScope="" ma:versionID="16c774a53d6c15b98d6fe5b76d513ec9">
  <xsd:schema xmlns:xsd="http://www.w3.org/2001/XMLSchema" xmlns:xs="http://www.w3.org/2001/XMLSchema" xmlns:p="http://schemas.microsoft.com/office/2006/metadata/properties" xmlns:ns2="65857264-383d-4364-afb0-e54bf86b6c64" xmlns:ns3="e58d6b3f-c8c4-4d26-9906-49d639e32218" targetNamespace="http://schemas.microsoft.com/office/2006/metadata/properties" ma:root="true" ma:fieldsID="67f94415cb165b56b00c1ab40fa74bd2" ns2:_="" ns3:_="">
    <xsd:import namespace="65857264-383d-4364-afb0-e54bf86b6c64"/>
    <xsd:import namespace="e58d6b3f-c8c4-4d26-9906-49d639e3221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gb9e6f573c894402a11cf3c1dba60f0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264-383d-4364-afb0-e54bf86b6c6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dde55f7-c754-4084-ae78-ea2fc807d727}" ma:internalName="TaxCatchAll" ma:readOnly="false" ma:showField="CatchAllData" ma:web="65857264-383d-4364-afb0-e54bf86b6c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dde55f7-c754-4084-ae78-ea2fc807d727}" ma:internalName="TaxCatchAllLabel" ma:readOnly="true" ma:showField="CatchAllDataLabel" ma:web="65857264-383d-4364-afb0-e54bf86b6c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d6b3f-c8c4-4d26-9906-49d639e32218" elementFormDefault="qualified">
    <xsd:import namespace="http://schemas.microsoft.com/office/2006/documentManagement/types"/>
    <xsd:import namespace="http://schemas.microsoft.com/office/infopath/2007/PartnerControls"/>
    <xsd:element name="gb9e6f573c894402a11cf3c1dba60f0d" ma:index="10" nillable="true" ma:taxonomy="true" ma:internalName="gb9e6f573c894402a11cf3c1dba60f0d" ma:taxonomyFieldName="GerelateerdOnderwerp" ma:displayName="GerelateerdOnderwerp" ma:readOnly="false" ma:fieldId="{0b9e6f57-3c89-4402-a11c-f3c1dba60f0d}" ma:taxonomyMulti="true" ma:sspId="2fc79c60-c040-4d80-831f-c804d43d3ed6" ma:termSetId="d7ee6a6b-3e3b-4290-81ab-9b66ac3bc41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2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b9e6f573c894402a11cf3c1dba60f0d xmlns="e58d6b3f-c8c4-4d26-9906-49d639e32218">
      <Terms xmlns="http://schemas.microsoft.com/office/infopath/2007/PartnerControls"/>
    </gb9e6f573c894402a11cf3c1dba60f0d>
    <TaxCatchAll xmlns="65857264-383d-4364-afb0-e54bf86b6c64"/>
  </documentManagement>
</p:properties>
</file>

<file path=customXml/itemProps1.xml><?xml version="1.0" encoding="utf-8"?>
<ds:datastoreItem xmlns:ds="http://schemas.openxmlformats.org/officeDocument/2006/customXml" ds:itemID="{2F612E17-CC5F-4E24-AF6D-8FE02C0FD7D2}"/>
</file>

<file path=customXml/itemProps2.xml><?xml version="1.0" encoding="utf-8"?>
<ds:datastoreItem xmlns:ds="http://schemas.openxmlformats.org/officeDocument/2006/customXml" ds:itemID="{3EE7DBA1-3341-405C-AECF-37E3B56DFC3D}"/>
</file>

<file path=customXml/itemProps3.xml><?xml version="1.0" encoding="utf-8"?>
<ds:datastoreItem xmlns:ds="http://schemas.openxmlformats.org/officeDocument/2006/customXml" ds:itemID="{C2A2F4BD-B2B9-42FF-9628-53366B308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Waarde vakantiedag o.b.v uren</vt:lpstr>
      <vt:lpstr>Waarde vakantiedag o.b.v. geld</vt:lpstr>
      <vt:lpstr>wachtwoord</vt:lpstr>
    </vt:vector>
  </TitlesOfParts>
  <Company>Transport en Logistiek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Peute, Richard</dc:creator>
  <cp:keywords/>
  <cp:lastModifiedBy>Peute, Richard</cp:lastModifiedBy>
  <cp:lastPrinted>2018-10-02T07:10:15Z</cp:lastPrinted>
  <dcterms:created xsi:type="dcterms:W3CDTF">2018-10-02T06:08:02Z</dcterms:created>
  <dcterms:modified xsi:type="dcterms:W3CDTF">2019-02-11T10:23:39Z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0x010100DB0BDC03B232D84F88421405329B54B90052FB3C09A595984FA1D3230E4B05EECD</vt:lpwstr>
  </property>
  <property fmtid="{D5CDD505-2E9C-101B-9397-08002B2CF9AE}" pid="3" name="GerelateerdOnderwerp">
    <vt:lpwstr/>
  </property>
</Properties>
</file>